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720" windowHeight="12015" activeTab="3"/>
  </bookViews>
  <sheets>
    <sheet name="THANG 1.2019" sheetId="11" r:id="rId1"/>
    <sheet name="THANG 2.2019" sheetId="14" r:id="rId2"/>
    <sheet name="THANG 3.2019" sheetId="15" r:id="rId3"/>
    <sheet name="QUI I.2019" sheetId="16" r:id="rId4"/>
  </sheets>
  <calcPr calcId="144525"/>
</workbook>
</file>

<file path=xl/calcChain.xml><?xml version="1.0" encoding="utf-8"?>
<calcChain xmlns="http://schemas.openxmlformats.org/spreadsheetml/2006/main">
  <c r="K14" i="14" l="1"/>
  <c r="K14" i="15"/>
  <c r="K14" i="11"/>
  <c r="F13" i="16"/>
  <c r="F12" i="16"/>
  <c r="F10" i="16"/>
  <c r="F8" i="16"/>
  <c r="F4" i="16"/>
  <c r="F9" i="16"/>
  <c r="F5" i="16"/>
  <c r="F6" i="16"/>
  <c r="F7" i="16"/>
  <c r="F11" i="16"/>
  <c r="F14" i="16"/>
  <c r="M21" i="14" l="1"/>
  <c r="M20" i="14"/>
  <c r="F15" i="15"/>
  <c r="H15" i="15" s="1"/>
  <c r="F14" i="15"/>
  <c r="H14" i="15" s="1"/>
  <c r="F13" i="15"/>
  <c r="H13" i="15" s="1"/>
  <c r="F12" i="15"/>
  <c r="H12" i="15" s="1"/>
  <c r="F11" i="15"/>
  <c r="H11" i="15" s="1"/>
  <c r="F10" i="15"/>
  <c r="H10" i="15" s="1"/>
  <c r="F9" i="15"/>
  <c r="F8" i="15"/>
  <c r="H8" i="15" s="1"/>
  <c r="F7" i="15"/>
  <c r="H7" i="15" s="1"/>
  <c r="F6" i="15"/>
  <c r="F5" i="15"/>
  <c r="F15" i="14"/>
  <c r="F14" i="14"/>
  <c r="F13" i="14"/>
  <c r="F12" i="14"/>
  <c r="F11" i="14"/>
  <c r="F10" i="14"/>
  <c r="F9" i="14"/>
  <c r="F8" i="14"/>
  <c r="F7" i="14"/>
  <c r="F6" i="14"/>
  <c r="F5" i="14"/>
  <c r="H5" i="15" l="1"/>
  <c r="J5" i="15" s="1"/>
  <c r="J8" i="15"/>
  <c r="K8" i="15" s="1"/>
  <c r="H9" i="15"/>
  <c r="J9" i="15" s="1"/>
  <c r="K9" i="15" s="1"/>
  <c r="J12" i="15"/>
  <c r="K12" i="15" s="1"/>
  <c r="J10" i="15"/>
  <c r="K10" i="15" s="1"/>
  <c r="J14" i="15"/>
  <c r="H6" i="15"/>
  <c r="J6" i="15" s="1"/>
  <c r="K6" i="15" s="1"/>
  <c r="J13" i="15"/>
  <c r="K13" i="15" s="1"/>
  <c r="J7" i="15"/>
  <c r="K7" i="15" s="1"/>
  <c r="J11" i="15"/>
  <c r="K11" i="15" s="1"/>
  <c r="J15" i="15"/>
  <c r="K15" i="15" s="1"/>
  <c r="H7" i="14"/>
  <c r="J7" i="14" s="1"/>
  <c r="K7" i="14" s="1"/>
  <c r="H9" i="14"/>
  <c r="J9" i="14" s="1"/>
  <c r="K9" i="14" s="1"/>
  <c r="H11" i="14"/>
  <c r="J11" i="14" s="1"/>
  <c r="K11" i="14" s="1"/>
  <c r="H13" i="14"/>
  <c r="J13" i="14" s="1"/>
  <c r="K13" i="14" s="1"/>
  <c r="H14" i="14"/>
  <c r="J14" i="14" s="1"/>
  <c r="H15" i="14"/>
  <c r="J15" i="14" s="1"/>
  <c r="K15" i="14" s="1"/>
  <c r="H5" i="14"/>
  <c r="J5" i="14" s="1"/>
  <c r="H6" i="14"/>
  <c r="J6" i="14" s="1"/>
  <c r="K6" i="14" s="1"/>
  <c r="H8" i="14"/>
  <c r="J8" i="14" s="1"/>
  <c r="K8" i="14" s="1"/>
  <c r="H10" i="14"/>
  <c r="J10" i="14" s="1"/>
  <c r="K10" i="14" s="1"/>
  <c r="H12" i="14"/>
  <c r="J12" i="14" s="1"/>
  <c r="K12" i="14" s="1"/>
  <c r="F15" i="11"/>
  <c r="F14" i="11"/>
  <c r="F13" i="11"/>
  <c r="F12" i="11"/>
  <c r="F11" i="11"/>
  <c r="F10" i="11"/>
  <c r="F9" i="11"/>
  <c r="F8" i="11"/>
  <c r="F7" i="11"/>
  <c r="F6" i="11"/>
  <c r="F5" i="11"/>
  <c r="K16" i="15" l="1"/>
  <c r="J16" i="15"/>
  <c r="K5" i="15"/>
  <c r="K5" i="14"/>
  <c r="K16" i="14" s="1"/>
  <c r="J16" i="14"/>
  <c r="H9" i="11"/>
  <c r="J9" i="11" s="1"/>
  <c r="K9" i="11" s="1"/>
  <c r="H11" i="11"/>
  <c r="J11" i="11" s="1"/>
  <c r="K11" i="11" s="1"/>
  <c r="H13" i="11"/>
  <c r="J13" i="11" s="1"/>
  <c r="K13" i="11" s="1"/>
  <c r="H15" i="11"/>
  <c r="J15" i="11" s="1"/>
  <c r="K15" i="11" s="1"/>
  <c r="H5" i="11"/>
  <c r="J5" i="11" s="1"/>
  <c r="H7" i="11"/>
  <c r="J7" i="11" s="1"/>
  <c r="K7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5" i="11" l="1"/>
  <c r="N15" i="11" s="1"/>
  <c r="J16" i="11"/>
  <c r="C19" i="15"/>
  <c r="C18" i="15"/>
  <c r="C18" i="14"/>
  <c r="C19" i="14"/>
  <c r="K16" i="11" l="1"/>
  <c r="F15" i="16"/>
  <c r="D19" i="11" l="1"/>
  <c r="D18" i="11"/>
  <c r="C17" i="16"/>
  <c r="C18" i="16"/>
</calcChain>
</file>

<file path=xl/sharedStrings.xml><?xml version="1.0" encoding="utf-8"?>
<sst xmlns="http://schemas.openxmlformats.org/spreadsheetml/2006/main" count="140" uniqueCount="45">
  <si>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</si>
  <si>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</si>
  <si>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</si>
  <si>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</si>
  <si>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</si>
  <si>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</si>
  <si>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</si>
  <si>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</si>
  <si>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Trịnh Hoàng Hiệp</t>
  </si>
  <si>
    <t>Đinh Văn Đệ</t>
  </si>
  <si>
    <t>Trần Kim Thu Liễu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</si>
  <si>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</si>
  <si>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</si>
  <si>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</si>
  <si>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</si>
  <si>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</si>
  <si>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</si>
  <si>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Đỗ Tuấn Việt</t>
  </si>
  <si>
    <t>Lê Thị Mai Hường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</si>
  <si>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</si>
  <si>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</si>
  <si>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</si>
  <si>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</si>
  <si>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</si>
  <si>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</si>
  <si>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</si>
  <si>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</si>
  <si>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</si>
  <si>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BÍ THƯ</t>
  </si>
  <si>
    <t>NGƯỜI LẬP BÁO CÁO</t>
  </si>
  <si>
    <r>
      <t>Trần</t>
    </r>
    <r>
      <rPr>
        <sz val="12"/>
        <color rgb="FFFF000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</si>
  <si>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</si>
  <si>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</si>
  <si>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TP.Hồ Chí Minh, ngày     tháng 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</si>
  <si>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</si>
  <si>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</si>
  <si>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t>TP.Hồ Chí Minh, ngày     tháng    năm 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</si>
  <si>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</si>
  <si>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3</t>
  </si>
  <si>
    <t>Đảng phí Quý I</t>
  </si>
  <si>
    <t>Đảng phí
tháng 01</t>
  </si>
  <si>
    <t>Đảng phí
tháng 02</t>
  </si>
  <si>
    <t>ĐẢNG BỘ TRƯỜNG CAO ĐẲNG 
LÝ TỰ TRỌNG THÀNH PHỐ HỒ CHÍ MINH
CHI BỘ 1
*</t>
  </si>
  <si>
    <t>- Chi bộ trích lại 30% tiền thu đảng phí:</t>
  </si>
  <si>
    <t>- Chi bộ nộp lên đảng bộ trường 70%: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</si>
</sst>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76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3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9" fontId="8" fillId="3" borderId="1" xfId="2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4" fontId="4" fillId="3" borderId="0" xfId="0" applyNumberFormat="1" applyFont="1" applyFill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164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3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2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horizontal="center" vertical="center"/>
    </xf>
    <xf numFmtId="164" fontId="9" fillId="3" borderId="2" xfId="1" applyNumberFormat="1" applyFont="1" applyFill="1" applyBorder="1" applyAlignment="1">
      <alignment horizontal="center" vertical="center"/>
    </xf>
    <xf numFmtId="164" fontId="9" fillId="3" borderId="5" xfId="1" applyNumberFormat="1" applyFont="1" applyFill="1" applyBorder="1" applyAlignment="1">
      <alignment horizontal="center" vertical="center"/>
    </xf>
    <xf numFmtId="164" fontId="9" fillId="3" borderId="3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 2" xfId="4"/>
    <cellStyle name="Percent" xfId="2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688603</xdr:colOff>
      <xdr:row>0</xdr:row>
      <xdr:rowOff>468407</xdr:rowOff>
    </xdr:from>
    <xdr:to>
      <xdr:col>9</xdr:col>
      <xdr:colOff>733425</xdr:colOff>
      <xdr:row>0</xdr:row>
      <xdr:rowOff>468407</xdr:rowOff>
    </xdr:to>
    <xdr:cxnSp macro="">
      <xdr:nvCxnSpPr>
        <xdr:cNvPr id="3" name="Straight Connector 2"/>
        <xdr:cNvCxnSpPr/>
      </xdr:nvCxnSpPr>
      <xdr:spPr>
        <a:xfrm>
          <a:off x="6241678" y="468407"/>
          <a:ext cx="18640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914400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688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zoomScaleNormal="100" workbookViewId="0">
      <pane ySplit="4" topLeftCell="A5" activePane="bottomLeft" state="frozen"/>
      <selection pane="bottomLeft" activeCell="A20" sqref="A20"/>
    </sheetView>
  </sheetViews>
  <sheetFormatPr defaultRowHeight="15" x14ac:dyDescent="0.25"/>
  <cols>
    <col min="1" max="1" width="6.5703125" customWidth="1"/>
    <col min="2" max="2" width="24.42578125" customWidth="1"/>
    <col min="3" max="3" width="9.7109375" style="1" customWidth="1"/>
    <col min="4" max="4" width="10.140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4.5" customHeight="1" x14ac:dyDescent="0.25">
      <c r="A1" s="52" t="s">
        <v>42</v>
      </c>
      <c r="B1" s="53"/>
      <c r="C1" s="53"/>
      <c r="D1" s="53"/>
      <c r="E1" s="53"/>
      <c r="F1" s="53"/>
      <c r="G1" s="52" t="s">
        <v>6</v>
      </c>
      <c r="H1" s="53"/>
      <c r="I1" s="53"/>
      <c r="J1" s="53"/>
      <c r="K1" s="53"/>
    </row>
    <row r="2" spans="1:14" ht="50.25" customHeight="1" x14ac:dyDescent="0.25">
      <c r="A2" s="54" t="s">
        <v>31</v>
      </c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4" s="16" customFormat="1" ht="42" customHeight="1" x14ac:dyDescent="0.25">
      <c r="A3" s="2" t="s">
        <v>0</v>
      </c>
      <c r="B3" s="2" t="s">
        <v>1</v>
      </c>
      <c r="C3" s="14" t="s">
        <v>24</v>
      </c>
      <c r="D3" s="14" t="s">
        <v>19</v>
      </c>
      <c r="E3" s="56" t="s">
        <v>20</v>
      </c>
      <c r="F3" s="57"/>
      <c r="G3" s="56" t="s">
        <v>21</v>
      </c>
      <c r="H3" s="58"/>
      <c r="I3" s="14" t="s">
        <v>27</v>
      </c>
      <c r="J3" s="14" t="s">
        <v>22</v>
      </c>
      <c r="K3" s="15" t="s">
        <v>23</v>
      </c>
      <c r="L3" s="23" t="s">
        <v>25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40" customFormat="1" ht="20.100000000000001" customHeight="1" x14ac:dyDescent="0.25">
      <c r="A5" s="33">
        <v>1</v>
      </c>
      <c r="B5" s="34" t="s">
        <v>8</v>
      </c>
      <c r="C5" s="35">
        <v>3.33</v>
      </c>
      <c r="D5" s="35"/>
      <c r="E5" s="36"/>
      <c r="F5" s="35">
        <f t="shared" ref="F5:F14" si="0">D5*E5</f>
        <v>0</v>
      </c>
      <c r="G5" s="37">
        <v>0.11</v>
      </c>
      <c r="H5" s="38">
        <f t="shared" ref="H5:H15" si="1">(C5+D5+F5)*G5</f>
        <v>0.36630000000000001</v>
      </c>
      <c r="I5" s="39">
        <v>1390000</v>
      </c>
      <c r="J5" s="39">
        <f t="shared" ref="J5:J15" si="2">(C5+D5+F5+H5)*I5</f>
        <v>5137857</v>
      </c>
      <c r="K5" s="39">
        <f t="shared" ref="K5:K15" si="3">J5*1%</f>
        <v>51378.57</v>
      </c>
    </row>
    <row r="6" spans="1:14" s="40" customFormat="1" ht="20.100000000000001" customHeight="1" x14ac:dyDescent="0.25">
      <c r="A6" s="33">
        <v>2</v>
      </c>
      <c r="B6" s="34" t="s">
        <v>9</v>
      </c>
      <c r="C6" s="35">
        <v>4.6500000000000004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0.9095000000000002</v>
      </c>
      <c r="I6" s="39">
        <v>1390000</v>
      </c>
      <c r="J6" s="39">
        <f t="shared" si="2"/>
        <v>8700705.0000000019</v>
      </c>
      <c r="K6" s="39">
        <f t="shared" si="3"/>
        <v>87007.050000000017</v>
      </c>
    </row>
    <row r="7" spans="1:14" s="40" customFormat="1" ht="20.100000000000001" customHeight="1" x14ac:dyDescent="0.25">
      <c r="A7" s="33">
        <v>3</v>
      </c>
      <c r="B7" s="34" t="s">
        <v>10</v>
      </c>
      <c r="C7" s="35">
        <v>6.04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1.9470000000000001</v>
      </c>
      <c r="I7" s="39">
        <v>1390000</v>
      </c>
      <c r="J7" s="39">
        <f t="shared" si="2"/>
        <v>11727430.000000002</v>
      </c>
      <c r="K7" s="39">
        <f t="shared" si="3"/>
        <v>117274.30000000002</v>
      </c>
    </row>
    <row r="8" spans="1:14" s="40" customFormat="1" ht="20.100000000000001" customHeight="1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0.12</v>
      </c>
      <c r="H8" s="38">
        <f t="shared" si="1"/>
        <v>0.43919999999999998</v>
      </c>
      <c r="I8" s="39">
        <v>1390000</v>
      </c>
      <c r="J8" s="39">
        <f t="shared" si="2"/>
        <v>5697888</v>
      </c>
      <c r="K8" s="39">
        <f t="shared" si="3"/>
        <v>56978.880000000005</v>
      </c>
    </row>
    <row r="9" spans="1:14" s="40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>
        <v>0.05</v>
      </c>
      <c r="F9" s="35">
        <f>C9*E9</f>
        <v>0.24900000000000003</v>
      </c>
      <c r="G9" s="37">
        <v>0.22</v>
      </c>
      <c r="H9" s="38">
        <f t="shared" si="1"/>
        <v>1.15038</v>
      </c>
      <c r="I9" s="39">
        <v>1390000</v>
      </c>
      <c r="J9" s="39">
        <f t="shared" si="2"/>
        <v>8867338.2000000011</v>
      </c>
      <c r="K9" s="39">
        <f t="shared" si="3"/>
        <v>88673.382000000012</v>
      </c>
    </row>
    <row r="10" spans="1:14" s="40" customFormat="1" ht="20.100000000000001" customHeight="1" x14ac:dyDescent="0.25">
      <c r="A10" s="33">
        <v>6</v>
      </c>
      <c r="B10" s="34" t="s">
        <v>13</v>
      </c>
      <c r="C10" s="35">
        <v>4.6500000000000004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0.93100000000000005</v>
      </c>
      <c r="I10" s="39">
        <v>1390000</v>
      </c>
      <c r="J10" s="39">
        <f t="shared" si="2"/>
        <v>8105090.0000000009</v>
      </c>
      <c r="K10" s="39">
        <f t="shared" si="3"/>
        <v>81050.900000000009</v>
      </c>
    </row>
    <row r="11" spans="1:14" s="40" customFormat="1" ht="20.100000000000001" customHeight="1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0.15</v>
      </c>
      <c r="H11" s="38">
        <f t="shared" si="1"/>
        <v>0.70050000000000001</v>
      </c>
      <c r="I11" s="39">
        <v>1390000</v>
      </c>
      <c r="J11" s="39">
        <f t="shared" si="2"/>
        <v>7464995</v>
      </c>
      <c r="K11" s="39">
        <f t="shared" si="3"/>
        <v>74649.95</v>
      </c>
    </row>
    <row r="12" spans="1:14" s="40" customFormat="1" ht="20.100000000000001" customHeight="1" x14ac:dyDescent="0.25">
      <c r="A12" s="33">
        <v>8</v>
      </c>
      <c r="B12" s="34" t="s">
        <v>15</v>
      </c>
      <c r="C12" s="35">
        <v>3</v>
      </c>
      <c r="D12" s="35"/>
      <c r="E12" s="36"/>
      <c r="F12" s="35">
        <f t="shared" si="0"/>
        <v>0</v>
      </c>
      <c r="G12" s="37">
        <v>0.08</v>
      </c>
      <c r="H12" s="38">
        <f t="shared" si="1"/>
        <v>0.24</v>
      </c>
      <c r="I12" s="39">
        <v>1390000</v>
      </c>
      <c r="J12" s="39">
        <f t="shared" si="2"/>
        <v>4503600</v>
      </c>
      <c r="K12" s="39">
        <f t="shared" si="3"/>
        <v>45036</v>
      </c>
    </row>
    <row r="13" spans="1:14" s="40" customFormat="1" ht="20.100000000000001" customHeight="1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1390000</v>
      </c>
      <c r="J13" s="39">
        <f t="shared" si="2"/>
        <v>8237418.0000000009</v>
      </c>
      <c r="K13" s="39">
        <f t="shared" si="3"/>
        <v>82374.180000000008</v>
      </c>
    </row>
    <row r="14" spans="1:14" s="40" customFormat="1" ht="20.100000000000001" customHeight="1" x14ac:dyDescent="0.25">
      <c r="A14" s="33">
        <v>10</v>
      </c>
      <c r="B14" s="34" t="s">
        <v>17</v>
      </c>
      <c r="C14" s="35">
        <v>3.33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0.37800000000000006</v>
      </c>
      <c r="I14" s="39">
        <v>1390000</v>
      </c>
      <c r="J14" s="39">
        <f t="shared" si="2"/>
        <v>5779620.0000000009</v>
      </c>
      <c r="K14" s="39">
        <f>57867</f>
        <v>57867</v>
      </c>
    </row>
    <row r="15" spans="1:14" s="40" customFormat="1" ht="20.100000000000001" customHeight="1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42">
        <f t="shared" si="1"/>
        <v>0.26640000000000003</v>
      </c>
      <c r="I15" s="39">
        <v>1390000</v>
      </c>
      <c r="J15" s="39">
        <f t="shared" si="2"/>
        <v>4998996</v>
      </c>
      <c r="K15" s="39">
        <f t="shared" si="3"/>
        <v>49989.96</v>
      </c>
      <c r="N15" s="43">
        <f>SUM(K5:K15)</f>
        <v>792280.17200000002</v>
      </c>
    </row>
    <row r="16" spans="1:14" s="16" customFormat="1" ht="20.100000000000001" customHeight="1" x14ac:dyDescent="0.25">
      <c r="A16" s="59" t="s">
        <v>7</v>
      </c>
      <c r="B16" s="60"/>
      <c r="C16" s="60"/>
      <c r="D16" s="60"/>
      <c r="E16" s="60"/>
      <c r="F16" s="60"/>
      <c r="G16" s="60"/>
      <c r="H16" s="60"/>
      <c r="I16" s="61"/>
      <c r="J16" s="24">
        <f>SUM(J5:J15)</f>
        <v>79220937.200000003</v>
      </c>
      <c r="K16" s="24">
        <f>SUM(K5:K15)</f>
        <v>792280.17200000002</v>
      </c>
    </row>
    <row r="17" spans="1:15" s="19" customFormat="1" ht="11.25" customHeight="1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5" s="19" customFormat="1" ht="22.5" customHeight="1" x14ac:dyDescent="0.25">
      <c r="A18" s="67" t="s">
        <v>43</v>
      </c>
      <c r="B18" s="67"/>
      <c r="C18" s="67"/>
      <c r="D18" s="44">
        <f>K16*30%</f>
        <v>237684.05160000001</v>
      </c>
      <c r="E18" s="45" t="s">
        <v>26</v>
      </c>
      <c r="F18" s="32"/>
      <c r="G18" s="32"/>
      <c r="K18" s="6"/>
      <c r="L18" s="20"/>
      <c r="M18" s="20"/>
      <c r="N18" s="20"/>
      <c r="O18" s="20"/>
    </row>
    <row r="19" spans="1:15" s="19" customFormat="1" ht="24.75" customHeight="1" x14ac:dyDescent="0.25">
      <c r="A19" s="67" t="s">
        <v>44</v>
      </c>
      <c r="B19" s="67"/>
      <c r="C19" s="67"/>
      <c r="D19" s="44">
        <f>K16*70%</f>
        <v>554596.12040000001</v>
      </c>
      <c r="E19" s="45" t="s">
        <v>26</v>
      </c>
      <c r="F19" s="32"/>
      <c r="G19" s="32"/>
      <c r="K19" s="9"/>
      <c r="L19" s="20"/>
      <c r="M19" s="10"/>
      <c r="N19" s="11"/>
      <c r="O19" s="20"/>
    </row>
    <row r="20" spans="1:15" s="19" customFormat="1" ht="15.75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  <c r="L20" s="20"/>
      <c r="M20" s="12"/>
      <c r="N20" s="13"/>
      <c r="O20" s="20"/>
    </row>
    <row r="21" spans="1:15" s="19" customFormat="1" ht="15.75" x14ac:dyDescent="0.25">
      <c r="A21" s="63"/>
      <c r="B21" s="63"/>
      <c r="C21"/>
      <c r="G21" s="64" t="s">
        <v>33</v>
      </c>
      <c r="H21" s="64"/>
      <c r="I21" s="64"/>
      <c r="J21" s="64"/>
      <c r="K21" s="64"/>
      <c r="L21" s="20"/>
      <c r="M21" s="20"/>
      <c r="N21" s="20"/>
      <c r="O21" s="20"/>
    </row>
    <row r="22" spans="1:15" s="19" customFormat="1" ht="15.75" x14ac:dyDescent="0.25">
      <c r="A22" s="65" t="s">
        <v>29</v>
      </c>
      <c r="B22" s="65"/>
      <c r="C22" s="65"/>
      <c r="D22" s="65"/>
      <c r="E22" s="65"/>
      <c r="F22" s="65"/>
      <c r="G22" s="65" t="s">
        <v>34</v>
      </c>
      <c r="H22" s="65"/>
      <c r="I22" s="65"/>
      <c r="J22" s="65"/>
      <c r="K22" s="65"/>
      <c r="L22" s="20"/>
      <c r="M22" s="20"/>
      <c r="N22" s="20"/>
      <c r="O22" s="20"/>
    </row>
    <row r="23" spans="1:15" s="19" customFormat="1" ht="16.5" x14ac:dyDescent="0.25">
      <c r="A23"/>
      <c r="B23"/>
      <c r="C23"/>
      <c r="G23" s="66" t="s">
        <v>28</v>
      </c>
      <c r="H23" s="66"/>
      <c r="I23" s="66"/>
      <c r="J23" s="66"/>
      <c r="K23" s="66"/>
    </row>
    <row r="24" spans="1:15" s="19" customFormat="1" ht="15.75" x14ac:dyDescent="0.25">
      <c r="A24"/>
      <c r="B24"/>
      <c r="C24"/>
      <c r="G24"/>
      <c r="H24"/>
      <c r="I24"/>
      <c r="J24"/>
      <c r="K24"/>
    </row>
    <row r="25" spans="1:15" s="19" customFormat="1" ht="15.75" x14ac:dyDescent="0.25">
      <c r="A25"/>
      <c r="B25"/>
      <c r="C25"/>
      <c r="G25"/>
      <c r="H25"/>
      <c r="I25"/>
      <c r="J25"/>
      <c r="K25"/>
    </row>
    <row r="26" spans="1:15" s="19" customFormat="1" ht="15.75" x14ac:dyDescent="0.25">
      <c r="A26"/>
      <c r="B26"/>
      <c r="C26"/>
      <c r="G26"/>
      <c r="H26"/>
      <c r="I26"/>
      <c r="J26"/>
      <c r="K26"/>
    </row>
    <row r="27" spans="1:15" s="19" customFormat="1" ht="15.75" x14ac:dyDescent="0.25">
      <c r="A27"/>
      <c r="B27"/>
      <c r="C27"/>
      <c r="G27"/>
      <c r="H27"/>
      <c r="I27"/>
      <c r="J27"/>
      <c r="K27"/>
    </row>
    <row r="28" spans="1:15" s="19" customFormat="1" ht="15.75" x14ac:dyDescent="0.25">
      <c r="A28" s="26"/>
      <c r="B28"/>
      <c r="C28" s="26"/>
      <c r="G28" s="26"/>
      <c r="H28" s="26"/>
      <c r="I28" s="26"/>
      <c r="J28" s="26"/>
      <c r="K28" s="26"/>
    </row>
    <row r="29" spans="1:15" s="19" customFormat="1" ht="18.75" x14ac:dyDescent="0.3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</row>
    <row r="30" spans="1:15" s="19" customFormat="1" ht="15.75" x14ac:dyDescent="0.25">
      <c r="A30" s="6"/>
      <c r="B30" s="6"/>
      <c r="C30" s="6"/>
      <c r="D30" s="6"/>
      <c r="E30" s="6"/>
      <c r="F30" s="6"/>
      <c r="G30" s="6"/>
      <c r="H30" s="6"/>
      <c r="I30" s="8"/>
      <c r="J30" s="6"/>
      <c r="K30" s="6"/>
    </row>
    <row r="31" spans="1:15" s="19" customFormat="1" ht="15.75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15.75" x14ac:dyDescent="0.25">
      <c r="A32" s="6"/>
      <c r="B32" s="6"/>
      <c r="C32" s="6"/>
      <c r="D32" s="6"/>
      <c r="E32" s="6"/>
      <c r="F32" s="6"/>
      <c r="G32" s="6"/>
      <c r="H32" s="6"/>
      <c r="I32" s="8"/>
      <c r="J32" s="6"/>
      <c r="K32" s="6"/>
    </row>
    <row r="33" spans="1:11" s="19" customFormat="1" ht="15.75" x14ac:dyDescent="0.25">
      <c r="A33" s="6"/>
      <c r="B33" s="6"/>
      <c r="C33" s="7"/>
      <c r="D33" s="6"/>
      <c r="E33" s="6"/>
      <c r="F33" s="6"/>
      <c r="G33" s="6"/>
      <c r="H33" s="6"/>
      <c r="I33" s="6"/>
      <c r="J33" s="6"/>
      <c r="K33" s="6"/>
    </row>
    <row r="34" spans="1:11" s="19" customFormat="1" ht="15.75" x14ac:dyDescent="0.25">
      <c r="C34" s="21"/>
    </row>
    <row r="35" spans="1:11" s="19" customFormat="1" ht="15.75" x14ac:dyDescent="0.25">
      <c r="C35" s="21"/>
    </row>
    <row r="36" spans="1:11" s="19" customFormat="1" ht="15.75" x14ac:dyDescent="0.25">
      <c r="C36" s="21"/>
    </row>
    <row r="37" spans="1:11" s="19" customFormat="1" ht="15.75" x14ac:dyDescent="0.25">
      <c r="C37" s="21"/>
    </row>
    <row r="38" spans="1:11" s="19" customFormat="1" ht="15.75" x14ac:dyDescent="0.25">
      <c r="C38" s="21"/>
    </row>
    <row r="39" spans="1:11" s="19" customFormat="1" ht="15.75" x14ac:dyDescent="0.25">
      <c r="C39" s="21"/>
    </row>
    <row r="40" spans="1:11" s="19" customFormat="1" ht="15.75" x14ac:dyDescent="0.25">
      <c r="C40" s="21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</sheetData>
  <mergeCells count="15">
    <mergeCell ref="A16:I16"/>
    <mergeCell ref="A29:F29"/>
    <mergeCell ref="G29:K29"/>
    <mergeCell ref="A21:B21"/>
    <mergeCell ref="G21:K21"/>
    <mergeCell ref="A22:F22"/>
    <mergeCell ref="G22:K22"/>
    <mergeCell ref="G23:K23"/>
    <mergeCell ref="A18:C18"/>
    <mergeCell ref="A19:C19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zoomScaleNormal="100" workbookViewId="0">
      <pane ySplit="4" topLeftCell="A5" activePane="bottomLeft" state="frozen"/>
      <selection pane="bottomLeft" activeCell="A20" sqref="A20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" customHeight="1" x14ac:dyDescent="0.25">
      <c r="A1" s="52" t="s">
        <v>42</v>
      </c>
      <c r="B1" s="53"/>
      <c r="C1" s="53"/>
      <c r="D1" s="53"/>
      <c r="E1" s="53"/>
      <c r="F1" s="53"/>
      <c r="G1" s="52" t="s">
        <v>6</v>
      </c>
      <c r="H1" s="53"/>
      <c r="I1" s="53"/>
      <c r="J1" s="53"/>
      <c r="K1" s="53"/>
    </row>
    <row r="2" spans="1:14" ht="50.25" customHeight="1" x14ac:dyDescent="0.25">
      <c r="A2" s="54" t="s">
        <v>32</v>
      </c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4" s="16" customFormat="1" ht="42" customHeight="1" x14ac:dyDescent="0.25">
      <c r="A3" s="2" t="s">
        <v>0</v>
      </c>
      <c r="B3" s="2" t="s">
        <v>1</v>
      </c>
      <c r="C3" s="14" t="s">
        <v>24</v>
      </c>
      <c r="D3" s="14" t="s">
        <v>19</v>
      </c>
      <c r="E3" s="56" t="s">
        <v>20</v>
      </c>
      <c r="F3" s="57"/>
      <c r="G3" s="56" t="s">
        <v>21</v>
      </c>
      <c r="H3" s="58"/>
      <c r="I3" s="14" t="s">
        <v>27</v>
      </c>
      <c r="J3" s="14" t="s">
        <v>22</v>
      </c>
      <c r="K3" s="15" t="s">
        <v>23</v>
      </c>
      <c r="L3" s="23" t="s">
        <v>25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40" customFormat="1" ht="20.100000000000001" customHeight="1" x14ac:dyDescent="0.25">
      <c r="A5" s="33">
        <v>1</v>
      </c>
      <c r="B5" s="34" t="s">
        <v>8</v>
      </c>
      <c r="C5" s="35">
        <v>3.33</v>
      </c>
      <c r="D5" s="35"/>
      <c r="E5" s="36"/>
      <c r="F5" s="35">
        <f t="shared" ref="F5:F14" si="0">D5*E5</f>
        <v>0</v>
      </c>
      <c r="G5" s="37">
        <v>0.11</v>
      </c>
      <c r="H5" s="38">
        <f t="shared" ref="H5:H15" si="1">(C5+D5+F5)*G5</f>
        <v>0.36630000000000001</v>
      </c>
      <c r="I5" s="39">
        <v>1390000</v>
      </c>
      <c r="J5" s="39">
        <f t="shared" ref="J5:J15" si="2">(C5+D5+F5+H5)*I5</f>
        <v>5137857</v>
      </c>
      <c r="K5" s="39">
        <f t="shared" ref="K5:K15" si="3">J5*1%</f>
        <v>51378.57</v>
      </c>
    </row>
    <row r="6" spans="1:14" s="40" customFormat="1" ht="20.100000000000001" customHeight="1" x14ac:dyDescent="0.25">
      <c r="A6" s="33">
        <v>2</v>
      </c>
      <c r="B6" s="34" t="s">
        <v>9</v>
      </c>
      <c r="C6" s="35">
        <v>4.6500000000000004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0.9095000000000002</v>
      </c>
      <c r="I6" s="39">
        <v>1390000</v>
      </c>
      <c r="J6" s="39">
        <f t="shared" si="2"/>
        <v>8700705.0000000019</v>
      </c>
      <c r="K6" s="39">
        <f t="shared" si="3"/>
        <v>87007.050000000017</v>
      </c>
    </row>
    <row r="7" spans="1:14" s="40" customFormat="1" ht="20.100000000000001" customHeight="1" x14ac:dyDescent="0.25">
      <c r="A7" s="33">
        <v>3</v>
      </c>
      <c r="B7" s="34" t="s">
        <v>10</v>
      </c>
      <c r="C7" s="35">
        <v>6.04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1.9470000000000001</v>
      </c>
      <c r="I7" s="39">
        <v>1390000</v>
      </c>
      <c r="J7" s="39">
        <f t="shared" si="2"/>
        <v>11727430.000000002</v>
      </c>
      <c r="K7" s="39">
        <f t="shared" si="3"/>
        <v>117274.30000000002</v>
      </c>
    </row>
    <row r="8" spans="1:14" s="40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>
        <v>0.12</v>
      </c>
      <c r="H8" s="38">
        <f t="shared" si="1"/>
        <v>0.43919999999999998</v>
      </c>
      <c r="I8" s="39">
        <v>1390000</v>
      </c>
      <c r="J8" s="39">
        <f t="shared" si="2"/>
        <v>5697888</v>
      </c>
      <c r="K8" s="39">
        <f t="shared" si="3"/>
        <v>56978.880000000005</v>
      </c>
    </row>
    <row r="9" spans="1:14" s="40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>
        <v>0.05</v>
      </c>
      <c r="F9" s="35">
        <f>C9*E9</f>
        <v>0.24900000000000003</v>
      </c>
      <c r="G9" s="37">
        <v>0.22</v>
      </c>
      <c r="H9" s="38">
        <f t="shared" si="1"/>
        <v>1.15038</v>
      </c>
      <c r="I9" s="39">
        <v>1390000</v>
      </c>
      <c r="J9" s="39">
        <f t="shared" si="2"/>
        <v>8867338.2000000011</v>
      </c>
      <c r="K9" s="39">
        <f t="shared" si="3"/>
        <v>88673.382000000012</v>
      </c>
    </row>
    <row r="10" spans="1:14" s="40" customFormat="1" ht="20.100000000000001" customHeight="1" x14ac:dyDescent="0.25">
      <c r="A10" s="33">
        <v>6</v>
      </c>
      <c r="B10" s="34" t="s">
        <v>13</v>
      </c>
      <c r="C10" s="35">
        <v>4.6500000000000004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0.93100000000000005</v>
      </c>
      <c r="I10" s="39">
        <v>1390000</v>
      </c>
      <c r="J10" s="39">
        <f t="shared" si="2"/>
        <v>8105090.0000000009</v>
      </c>
      <c r="K10" s="39">
        <f t="shared" si="3"/>
        <v>81050.900000000009</v>
      </c>
    </row>
    <row r="11" spans="1:14" s="40" customFormat="1" ht="20.100000000000001" customHeight="1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0.15</v>
      </c>
      <c r="H11" s="38">
        <f t="shared" si="1"/>
        <v>0.70050000000000001</v>
      </c>
      <c r="I11" s="39">
        <v>1390000</v>
      </c>
      <c r="J11" s="39">
        <f t="shared" si="2"/>
        <v>7464995</v>
      </c>
      <c r="K11" s="39">
        <f t="shared" si="3"/>
        <v>74649.95</v>
      </c>
    </row>
    <row r="12" spans="1:14" s="40" customFormat="1" ht="20.100000000000001" customHeight="1" x14ac:dyDescent="0.25">
      <c r="A12" s="33">
        <v>8</v>
      </c>
      <c r="B12" s="34" t="s">
        <v>15</v>
      </c>
      <c r="C12" s="35">
        <v>3</v>
      </c>
      <c r="D12" s="35"/>
      <c r="E12" s="36"/>
      <c r="F12" s="35">
        <f t="shared" si="0"/>
        <v>0</v>
      </c>
      <c r="G12" s="37">
        <v>0.08</v>
      </c>
      <c r="H12" s="38">
        <f t="shared" si="1"/>
        <v>0.24</v>
      </c>
      <c r="I12" s="39">
        <v>1390000</v>
      </c>
      <c r="J12" s="39">
        <f t="shared" si="2"/>
        <v>4503600</v>
      </c>
      <c r="K12" s="39">
        <f t="shared" si="3"/>
        <v>45036</v>
      </c>
    </row>
    <row r="13" spans="1:14" s="40" customFormat="1" ht="20.100000000000001" customHeight="1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1390000</v>
      </c>
      <c r="J13" s="39">
        <f t="shared" si="2"/>
        <v>8237418.0000000009</v>
      </c>
      <c r="K13" s="39">
        <f t="shared" si="3"/>
        <v>82374.180000000008</v>
      </c>
    </row>
    <row r="14" spans="1:14" s="40" customFormat="1" ht="20.100000000000001" customHeight="1" x14ac:dyDescent="0.25">
      <c r="A14" s="33">
        <v>10</v>
      </c>
      <c r="B14" s="34" t="s">
        <v>17</v>
      </c>
      <c r="C14" s="35">
        <v>3.33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0.37800000000000006</v>
      </c>
      <c r="I14" s="39">
        <v>1390000</v>
      </c>
      <c r="J14" s="39">
        <f t="shared" si="2"/>
        <v>5779620.0000000009</v>
      </c>
      <c r="K14" s="39">
        <f>57796</f>
        <v>57796</v>
      </c>
    </row>
    <row r="15" spans="1:14" s="40" customFormat="1" ht="20.100000000000001" customHeight="1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42">
        <f t="shared" si="1"/>
        <v>0.26640000000000003</v>
      </c>
      <c r="I15" s="39">
        <v>1390000</v>
      </c>
      <c r="J15" s="39">
        <f t="shared" si="2"/>
        <v>4998996</v>
      </c>
      <c r="K15" s="39">
        <f t="shared" si="3"/>
        <v>49989.96</v>
      </c>
    </row>
    <row r="16" spans="1:14" s="16" customFormat="1" ht="20.100000000000001" customHeight="1" x14ac:dyDescent="0.25">
      <c r="A16" s="59" t="s">
        <v>7</v>
      </c>
      <c r="B16" s="60"/>
      <c r="C16" s="60"/>
      <c r="D16" s="60"/>
      <c r="E16" s="60"/>
      <c r="F16" s="60"/>
      <c r="G16" s="60"/>
      <c r="H16" s="60"/>
      <c r="I16" s="61"/>
      <c r="J16" s="24">
        <f>SUM(J5:J15)</f>
        <v>79220937.200000003</v>
      </c>
      <c r="K16" s="24">
        <f>SUM(K5:K15)</f>
        <v>792209.17200000002</v>
      </c>
    </row>
    <row r="17" spans="1:15" s="19" customFormat="1" ht="11.25" customHeight="1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5" s="19" customFormat="1" ht="22.5" customHeight="1" x14ac:dyDescent="0.25">
      <c r="A18" s="67" t="s">
        <v>43</v>
      </c>
      <c r="B18" s="67"/>
      <c r="C18" s="44">
        <f>K16*30%</f>
        <v>237662.75159999999</v>
      </c>
      <c r="D18" s="45" t="s">
        <v>26</v>
      </c>
      <c r="E18" s="32"/>
      <c r="F18" s="32"/>
      <c r="G18" s="32"/>
      <c r="K18" s="6"/>
      <c r="L18" s="20"/>
      <c r="M18" s="20"/>
      <c r="N18" s="20"/>
      <c r="O18" s="20"/>
    </row>
    <row r="19" spans="1:15" s="19" customFormat="1" ht="24.75" customHeight="1" x14ac:dyDescent="0.25">
      <c r="A19" s="67" t="s">
        <v>44</v>
      </c>
      <c r="B19" s="67"/>
      <c r="C19" s="44">
        <f>K16*70%</f>
        <v>554546.42039999994</v>
      </c>
      <c r="D19" s="45" t="s">
        <v>26</v>
      </c>
      <c r="E19" s="32"/>
      <c r="F19" s="32"/>
      <c r="G19" s="32"/>
      <c r="K19" s="9"/>
      <c r="L19" s="20"/>
      <c r="M19" s="10"/>
      <c r="N19" s="11"/>
      <c r="O19" s="20"/>
    </row>
    <row r="20" spans="1:15" s="19" customFormat="1" ht="29.25" customHeight="1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  <c r="L20" s="20"/>
      <c r="M20" s="12">
        <f>790861*2+797764</f>
        <v>2379486</v>
      </c>
      <c r="N20" s="13"/>
      <c r="O20" s="20"/>
    </row>
    <row r="21" spans="1:15" s="19" customFormat="1" ht="15.75" x14ac:dyDescent="0.25">
      <c r="C21"/>
      <c r="G21" s="64" t="s">
        <v>33</v>
      </c>
      <c r="H21" s="64"/>
      <c r="I21" s="64"/>
      <c r="J21" s="64"/>
      <c r="K21" s="64"/>
      <c r="L21" s="29"/>
      <c r="M21" s="20">
        <f>M20-2397486</f>
        <v>-18000</v>
      </c>
      <c r="N21" s="20"/>
      <c r="O21" s="20"/>
    </row>
    <row r="22" spans="1:15" s="19" customFormat="1" ht="15.75" x14ac:dyDescent="0.25">
      <c r="A22" s="65" t="s">
        <v>29</v>
      </c>
      <c r="B22" s="65"/>
      <c r="C22" s="65"/>
      <c r="D22" s="65"/>
      <c r="E22" s="65"/>
      <c r="F22" s="65"/>
      <c r="G22" s="65" t="s">
        <v>34</v>
      </c>
      <c r="H22" s="65"/>
      <c r="I22" s="65"/>
      <c r="J22" s="65"/>
      <c r="K22" s="65"/>
      <c r="L22" s="27"/>
      <c r="M22" s="20"/>
      <c r="N22" s="20"/>
      <c r="O22" s="20"/>
    </row>
    <row r="23" spans="1:15" s="19" customFormat="1" ht="16.5" x14ac:dyDescent="0.25">
      <c r="A23"/>
      <c r="B23"/>
      <c r="C23"/>
      <c r="G23" s="66" t="s">
        <v>28</v>
      </c>
      <c r="H23" s="66"/>
      <c r="I23" s="66"/>
      <c r="J23" s="66"/>
      <c r="K23" s="66"/>
      <c r="L23" s="28"/>
    </row>
    <row r="24" spans="1:15" s="19" customFormat="1" ht="15.75" x14ac:dyDescent="0.25">
      <c r="A24"/>
      <c r="B24"/>
      <c r="C24"/>
      <c r="G24"/>
      <c r="H24"/>
      <c r="I24"/>
      <c r="J24"/>
      <c r="K24"/>
      <c r="L24"/>
    </row>
    <row r="25" spans="1:15" s="19" customFormat="1" ht="15.75" x14ac:dyDescent="0.25">
      <c r="A25"/>
      <c r="B25"/>
      <c r="C25"/>
      <c r="G25"/>
      <c r="H25"/>
      <c r="I25"/>
      <c r="J25"/>
      <c r="K25"/>
      <c r="L25"/>
    </row>
    <row r="26" spans="1:15" s="19" customFormat="1" ht="15.75" x14ac:dyDescent="0.25">
      <c r="A26"/>
      <c r="B26"/>
      <c r="C26"/>
      <c r="G26"/>
      <c r="H26"/>
      <c r="I26"/>
      <c r="J26"/>
      <c r="K26"/>
      <c r="L26" s="7"/>
    </row>
    <row r="27" spans="1:15" s="19" customFormat="1" ht="15.75" x14ac:dyDescent="0.25">
      <c r="A27"/>
      <c r="B27"/>
      <c r="C27"/>
      <c r="D27" s="63"/>
      <c r="E27" s="63"/>
      <c r="G27"/>
      <c r="H27"/>
      <c r="I27"/>
      <c r="J27"/>
      <c r="K27"/>
      <c r="L27" s="25"/>
    </row>
    <row r="28" spans="1:15" s="19" customFormat="1" ht="15.75" x14ac:dyDescent="0.25">
      <c r="A28" s="26"/>
      <c r="B28"/>
      <c r="C28" s="26"/>
      <c r="G28" s="26"/>
      <c r="H28" s="26"/>
      <c r="I28" s="26"/>
      <c r="J28" s="26"/>
      <c r="K28" s="26"/>
      <c r="L28" s="26"/>
    </row>
    <row r="29" spans="1:15" s="19" customFormat="1" ht="18.75" x14ac:dyDescent="0.3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30"/>
    </row>
    <row r="30" spans="1:15" s="19" customFormat="1" ht="15.75" x14ac:dyDescent="0.25">
      <c r="A30" s="6"/>
      <c r="B30" s="6"/>
      <c r="C30" s="7"/>
      <c r="D30" s="6"/>
      <c r="E30" s="6"/>
      <c r="F30" s="6"/>
    </row>
    <row r="31" spans="1:15" s="19" customFormat="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  <row r="32" spans="1:15" s="19" customFormat="1" ht="15.75" x14ac:dyDescent="0.25">
      <c r="A32" s="6"/>
      <c r="B32" s="6"/>
      <c r="C32" s="7"/>
      <c r="D32" s="6"/>
      <c r="E32" s="6"/>
      <c r="F32" s="6"/>
      <c r="G32" s="6"/>
      <c r="H32" s="6"/>
      <c r="I32" s="6"/>
      <c r="J32" s="6"/>
      <c r="K32" s="6"/>
    </row>
    <row r="33" spans="1:11" s="19" customFormat="1" ht="15.75" x14ac:dyDescent="0.25">
      <c r="A33" s="6"/>
      <c r="B33" s="6"/>
      <c r="C33" s="6"/>
      <c r="D33" s="6"/>
      <c r="E33" s="6"/>
      <c r="F33" s="6"/>
      <c r="G33" s="6"/>
      <c r="H33" s="6"/>
      <c r="I33" s="8"/>
      <c r="J33" s="6"/>
      <c r="K33" s="6"/>
    </row>
    <row r="34" spans="1:11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6"/>
    </row>
    <row r="35" spans="1:11" s="19" customFormat="1" ht="15.75" x14ac:dyDescent="0.25">
      <c r="C35" s="21"/>
    </row>
    <row r="36" spans="1:11" s="19" customFormat="1" ht="15.75" x14ac:dyDescent="0.25">
      <c r="C36" s="21"/>
    </row>
    <row r="37" spans="1:11" s="19" customFormat="1" ht="15.75" x14ac:dyDescent="0.25">
      <c r="C37" s="21"/>
    </row>
    <row r="38" spans="1:11" s="19" customFormat="1" ht="15.75" x14ac:dyDescent="0.25">
      <c r="C38" s="21"/>
    </row>
    <row r="39" spans="1:11" s="19" customFormat="1" ht="15.75" x14ac:dyDescent="0.25">
      <c r="C39" s="21"/>
    </row>
    <row r="40" spans="1:11" s="19" customFormat="1" ht="15.75" x14ac:dyDescent="0.25">
      <c r="C40" s="21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</sheetData>
  <mergeCells count="15">
    <mergeCell ref="A16:I16"/>
    <mergeCell ref="A22:F22"/>
    <mergeCell ref="A29:F29"/>
    <mergeCell ref="G21:K21"/>
    <mergeCell ref="G22:K22"/>
    <mergeCell ref="G23:K23"/>
    <mergeCell ref="G29:K29"/>
    <mergeCell ref="D27:E27"/>
    <mergeCell ref="A18:B18"/>
    <mergeCell ref="A19:B19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zoomScaleNormal="100" workbookViewId="0">
      <pane ySplit="4" topLeftCell="A5" activePane="bottomLeft" state="frozen"/>
      <selection pane="bottomLeft" activeCell="A20" sqref="A20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52" t="s">
        <v>42</v>
      </c>
      <c r="B1" s="53"/>
      <c r="C1" s="53"/>
      <c r="D1" s="53"/>
      <c r="E1" s="53"/>
      <c r="F1" s="53"/>
      <c r="G1" s="52" t="s">
        <v>6</v>
      </c>
      <c r="H1" s="53"/>
      <c r="I1" s="53"/>
      <c r="J1" s="53"/>
      <c r="K1" s="53"/>
    </row>
    <row r="2" spans="1:14" ht="50.25" customHeight="1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4" s="16" customFormat="1" ht="42" customHeight="1" x14ac:dyDescent="0.25">
      <c r="A3" s="2" t="s">
        <v>0</v>
      </c>
      <c r="B3" s="2" t="s">
        <v>1</v>
      </c>
      <c r="C3" s="14" t="s">
        <v>24</v>
      </c>
      <c r="D3" s="14" t="s">
        <v>19</v>
      </c>
      <c r="E3" s="56" t="s">
        <v>20</v>
      </c>
      <c r="F3" s="57"/>
      <c r="G3" s="56" t="s">
        <v>21</v>
      </c>
      <c r="H3" s="58"/>
      <c r="I3" s="14" t="s">
        <v>27</v>
      </c>
      <c r="J3" s="14" t="s">
        <v>22</v>
      </c>
      <c r="K3" s="15" t="s">
        <v>23</v>
      </c>
      <c r="L3" s="23" t="s">
        <v>25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40" customFormat="1" ht="20.100000000000001" customHeight="1" x14ac:dyDescent="0.25">
      <c r="A5" s="33">
        <v>1</v>
      </c>
      <c r="B5" s="34" t="s">
        <v>8</v>
      </c>
      <c r="C5" s="35">
        <v>3.33</v>
      </c>
      <c r="D5" s="35"/>
      <c r="E5" s="36"/>
      <c r="F5" s="35">
        <f t="shared" ref="F5:F14" si="0">D5*E5</f>
        <v>0</v>
      </c>
      <c r="G5" s="37">
        <v>0.11</v>
      </c>
      <c r="H5" s="38">
        <f t="shared" ref="H5:H15" si="1">(C5+D5+F5)*G5</f>
        <v>0.36630000000000001</v>
      </c>
      <c r="I5" s="39">
        <v>1390000</v>
      </c>
      <c r="J5" s="39">
        <f t="shared" ref="J5:J15" si="2">(C5+D5+F5+H5)*I5</f>
        <v>5137857</v>
      </c>
      <c r="K5" s="39">
        <f t="shared" ref="K5:K15" si="3">J5*1%</f>
        <v>51378.57</v>
      </c>
    </row>
    <row r="6" spans="1:14" s="40" customFormat="1" ht="20.100000000000001" customHeight="1" x14ac:dyDescent="0.25">
      <c r="A6" s="33">
        <v>2</v>
      </c>
      <c r="B6" s="34" t="s">
        <v>9</v>
      </c>
      <c r="C6" s="35">
        <v>4.6500000000000004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0.9095000000000002</v>
      </c>
      <c r="I6" s="39">
        <v>1390000</v>
      </c>
      <c r="J6" s="39">
        <f t="shared" si="2"/>
        <v>8700705.0000000019</v>
      </c>
      <c r="K6" s="39">
        <f t="shared" si="3"/>
        <v>87007.050000000017</v>
      </c>
    </row>
    <row r="7" spans="1:14" s="40" customFormat="1" ht="20.100000000000001" customHeight="1" x14ac:dyDescent="0.25">
      <c r="A7" s="33">
        <v>3</v>
      </c>
      <c r="B7" s="34" t="s">
        <v>10</v>
      </c>
      <c r="C7" s="35">
        <v>6.04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1.9470000000000001</v>
      </c>
      <c r="I7" s="39">
        <v>1390000</v>
      </c>
      <c r="J7" s="39">
        <f t="shared" si="2"/>
        <v>11727430.000000002</v>
      </c>
      <c r="K7" s="39">
        <f t="shared" si="3"/>
        <v>117274.30000000002</v>
      </c>
    </row>
    <row r="8" spans="1:14" s="40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>
        <v>0.12</v>
      </c>
      <c r="H8" s="38">
        <f t="shared" si="1"/>
        <v>0.43919999999999998</v>
      </c>
      <c r="I8" s="39">
        <v>1390000</v>
      </c>
      <c r="J8" s="39">
        <f t="shared" si="2"/>
        <v>5697888</v>
      </c>
      <c r="K8" s="39">
        <f t="shared" si="3"/>
        <v>56978.880000000005</v>
      </c>
    </row>
    <row r="9" spans="1:14" s="40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>
        <v>0.05</v>
      </c>
      <c r="F9" s="35">
        <f>C9*E9</f>
        <v>0.24900000000000003</v>
      </c>
      <c r="G9" s="37">
        <v>0.22</v>
      </c>
      <c r="H9" s="38">
        <f t="shared" si="1"/>
        <v>1.15038</v>
      </c>
      <c r="I9" s="39">
        <v>1390000</v>
      </c>
      <c r="J9" s="39">
        <f t="shared" si="2"/>
        <v>8867338.2000000011</v>
      </c>
      <c r="K9" s="39">
        <f t="shared" si="3"/>
        <v>88673.382000000012</v>
      </c>
    </row>
    <row r="10" spans="1:14" s="40" customFormat="1" ht="20.100000000000001" customHeight="1" x14ac:dyDescent="0.25">
      <c r="A10" s="33">
        <v>6</v>
      </c>
      <c r="B10" s="34" t="s">
        <v>13</v>
      </c>
      <c r="C10" s="35">
        <v>4.6500000000000004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0.93100000000000005</v>
      </c>
      <c r="I10" s="39">
        <v>1390000</v>
      </c>
      <c r="J10" s="39">
        <f t="shared" si="2"/>
        <v>8105090.0000000009</v>
      </c>
      <c r="K10" s="39">
        <f t="shared" si="3"/>
        <v>81050.900000000009</v>
      </c>
    </row>
    <row r="11" spans="1:14" s="40" customFormat="1" ht="20.100000000000001" customHeight="1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0.15</v>
      </c>
      <c r="H11" s="38">
        <f t="shared" si="1"/>
        <v>0.70050000000000001</v>
      </c>
      <c r="I11" s="39">
        <v>1390000</v>
      </c>
      <c r="J11" s="39">
        <f t="shared" si="2"/>
        <v>7464995</v>
      </c>
      <c r="K11" s="39">
        <f t="shared" si="3"/>
        <v>74649.95</v>
      </c>
    </row>
    <row r="12" spans="1:14" s="40" customFormat="1" ht="20.100000000000001" customHeight="1" x14ac:dyDescent="0.25">
      <c r="A12" s="33">
        <v>8</v>
      </c>
      <c r="B12" s="34" t="s">
        <v>15</v>
      </c>
      <c r="C12" s="35">
        <v>3</v>
      </c>
      <c r="D12" s="35"/>
      <c r="E12" s="36"/>
      <c r="F12" s="35">
        <f t="shared" si="0"/>
        <v>0</v>
      </c>
      <c r="G12" s="37">
        <v>0.08</v>
      </c>
      <c r="H12" s="38">
        <f t="shared" si="1"/>
        <v>0.24</v>
      </c>
      <c r="I12" s="39">
        <v>1390000</v>
      </c>
      <c r="J12" s="39">
        <f t="shared" si="2"/>
        <v>4503600</v>
      </c>
      <c r="K12" s="39">
        <f t="shared" si="3"/>
        <v>45036</v>
      </c>
    </row>
    <row r="13" spans="1:14" s="40" customFormat="1" ht="20.100000000000001" customHeight="1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1390000</v>
      </c>
      <c r="J13" s="39">
        <f t="shared" si="2"/>
        <v>8237418.0000000009</v>
      </c>
      <c r="K13" s="39">
        <f t="shared" si="3"/>
        <v>82374.180000000008</v>
      </c>
    </row>
    <row r="14" spans="1:14" s="40" customFormat="1" ht="20.100000000000001" customHeight="1" x14ac:dyDescent="0.25">
      <c r="A14" s="33">
        <v>10</v>
      </c>
      <c r="B14" s="34" t="s">
        <v>17</v>
      </c>
      <c r="C14" s="35">
        <v>3.33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0.37800000000000006</v>
      </c>
      <c r="I14" s="39">
        <v>1390000</v>
      </c>
      <c r="J14" s="39">
        <f t="shared" si="2"/>
        <v>5779620.0000000009</v>
      </c>
      <c r="K14" s="39">
        <f>57796</f>
        <v>57796</v>
      </c>
    </row>
    <row r="15" spans="1:14" s="40" customFormat="1" ht="20.100000000000001" customHeight="1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42">
        <f t="shared" si="1"/>
        <v>0.26640000000000003</v>
      </c>
      <c r="I15" s="39">
        <v>1390000</v>
      </c>
      <c r="J15" s="39">
        <f t="shared" si="2"/>
        <v>4998996</v>
      </c>
      <c r="K15" s="39">
        <f t="shared" si="3"/>
        <v>49989.96</v>
      </c>
    </row>
    <row r="16" spans="1:14" s="47" customFormat="1" ht="20.100000000000001" customHeight="1" x14ac:dyDescent="0.25">
      <c r="A16" s="69" t="s">
        <v>7</v>
      </c>
      <c r="B16" s="70"/>
      <c r="C16" s="70"/>
      <c r="D16" s="70"/>
      <c r="E16" s="70"/>
      <c r="F16" s="70"/>
      <c r="G16" s="70"/>
      <c r="H16" s="70"/>
      <c r="I16" s="71"/>
      <c r="J16" s="46">
        <f>SUM(J5:J15)</f>
        <v>79220937.200000003</v>
      </c>
      <c r="K16" s="46">
        <f>SUM(K5:K15)</f>
        <v>792209.17200000002</v>
      </c>
    </row>
    <row r="17" spans="1:15" s="19" customFormat="1" ht="11.25" customHeight="1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5" s="19" customFormat="1" ht="22.5" customHeight="1" x14ac:dyDescent="0.25">
      <c r="A18" s="68" t="s">
        <v>43</v>
      </c>
      <c r="B18" s="68"/>
      <c r="C18" s="44">
        <f>K16*30%</f>
        <v>237662.75159999999</v>
      </c>
      <c r="D18" s="45" t="s">
        <v>26</v>
      </c>
      <c r="E18" s="32"/>
      <c r="F18" s="32"/>
      <c r="G18" s="32"/>
      <c r="K18" s="6"/>
      <c r="L18" s="20"/>
      <c r="M18" s="20"/>
      <c r="N18" s="20"/>
      <c r="O18" s="20"/>
    </row>
    <row r="19" spans="1:15" s="19" customFormat="1" ht="24.75" customHeight="1" x14ac:dyDescent="0.25">
      <c r="A19" s="68" t="s">
        <v>44</v>
      </c>
      <c r="B19" s="68"/>
      <c r="C19" s="44">
        <f>K16*70%</f>
        <v>554546.42039999994</v>
      </c>
      <c r="D19" s="45" t="s">
        <v>26</v>
      </c>
      <c r="E19" s="32"/>
      <c r="F19" s="32"/>
      <c r="G19" s="32"/>
      <c r="K19" s="9"/>
      <c r="L19" s="20"/>
      <c r="M19" s="10"/>
      <c r="N19" s="11"/>
      <c r="O19" s="20"/>
    </row>
    <row r="20" spans="1:15" s="19" customFormat="1" ht="15.75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  <c r="L20" s="20"/>
      <c r="M20" s="12"/>
      <c r="N20" s="13"/>
      <c r="O20" s="20"/>
    </row>
    <row r="21" spans="1:15" s="19" customFormat="1" ht="15.75" x14ac:dyDescent="0.25">
      <c r="C21"/>
      <c r="G21" s="64" t="s">
        <v>36</v>
      </c>
      <c r="H21" s="64"/>
      <c r="I21" s="64"/>
      <c r="J21" s="64"/>
      <c r="K21" s="64"/>
      <c r="L21" s="20"/>
      <c r="M21" s="20"/>
      <c r="N21" s="20"/>
      <c r="O21" s="20"/>
    </row>
    <row r="22" spans="1:15" s="19" customFormat="1" ht="15.75" x14ac:dyDescent="0.25">
      <c r="A22" s="65" t="s">
        <v>29</v>
      </c>
      <c r="B22" s="65"/>
      <c r="C22" s="65"/>
      <c r="D22" s="65"/>
      <c r="E22" s="65"/>
      <c r="F22" s="65"/>
      <c r="G22" s="65" t="s">
        <v>34</v>
      </c>
      <c r="H22" s="65"/>
      <c r="I22" s="65"/>
      <c r="J22" s="65"/>
      <c r="K22" s="65"/>
      <c r="L22" s="20"/>
      <c r="M22" s="20"/>
      <c r="N22" s="20"/>
      <c r="O22" s="20"/>
    </row>
    <row r="23" spans="1:15" s="19" customFormat="1" ht="16.5" x14ac:dyDescent="0.25">
      <c r="A23"/>
      <c r="B23"/>
      <c r="C23"/>
      <c r="G23" s="66" t="s">
        <v>28</v>
      </c>
      <c r="H23" s="66"/>
      <c r="I23" s="66"/>
      <c r="J23" s="66"/>
      <c r="K23" s="66"/>
    </row>
    <row r="24" spans="1:15" s="19" customFormat="1" ht="15.75" x14ac:dyDescent="0.25">
      <c r="A24"/>
      <c r="B24"/>
      <c r="C24"/>
      <c r="G24"/>
      <c r="H24"/>
      <c r="I24"/>
      <c r="J24"/>
      <c r="K24"/>
    </row>
    <row r="25" spans="1:15" s="19" customFormat="1" ht="15.75" x14ac:dyDescent="0.25">
      <c r="A25"/>
      <c r="B25"/>
      <c r="C25"/>
      <c r="G25"/>
      <c r="H25"/>
      <c r="I25"/>
      <c r="J25"/>
      <c r="K25"/>
    </row>
    <row r="26" spans="1:15" s="19" customFormat="1" ht="15.75" x14ac:dyDescent="0.25">
      <c r="A26"/>
      <c r="B26"/>
      <c r="C26"/>
      <c r="G26"/>
      <c r="H26"/>
      <c r="I26"/>
      <c r="J26"/>
      <c r="K26"/>
    </row>
    <row r="27" spans="1:15" s="19" customFormat="1" ht="15.75" x14ac:dyDescent="0.25">
      <c r="A27"/>
      <c r="B27"/>
      <c r="C27"/>
      <c r="D27" s="63"/>
      <c r="E27" s="63"/>
      <c r="G27"/>
      <c r="H27"/>
      <c r="I27"/>
      <c r="J27"/>
      <c r="K27"/>
    </row>
    <row r="28" spans="1:15" s="19" customFormat="1" ht="15.75" x14ac:dyDescent="0.25">
      <c r="A28" s="26"/>
      <c r="B28"/>
      <c r="C28" s="26"/>
      <c r="G28" s="26"/>
      <c r="H28" s="26"/>
      <c r="I28" s="26"/>
      <c r="J28" s="26"/>
      <c r="K28" s="26"/>
    </row>
    <row r="29" spans="1:15" s="19" customFormat="1" ht="15.75" x14ac:dyDescent="0.25">
      <c r="A29" s="6"/>
      <c r="B29" s="6"/>
      <c r="C29" s="6"/>
      <c r="D29" s="6"/>
      <c r="E29" s="6"/>
      <c r="F29" s="6"/>
      <c r="G29" s="6"/>
      <c r="H29" s="6"/>
      <c r="I29" s="8"/>
      <c r="J29" s="6"/>
      <c r="K29" s="6"/>
    </row>
    <row r="30" spans="1:15" s="19" customFormat="1" ht="15.75" x14ac:dyDescent="0.25">
      <c r="A30" s="6"/>
      <c r="B30" s="6"/>
      <c r="C30" s="7"/>
      <c r="D30" s="6"/>
      <c r="E30" s="6"/>
      <c r="F30" s="6"/>
      <c r="G30" s="6"/>
      <c r="H30" s="6"/>
      <c r="I30" s="6"/>
      <c r="J30" s="6"/>
      <c r="K30" s="6"/>
    </row>
    <row r="31" spans="1:15" s="19" customFormat="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  <row r="32" spans="1:15" s="19" customFormat="1" ht="15.75" x14ac:dyDescent="0.25">
      <c r="A32" s="6"/>
      <c r="B32" s="6"/>
      <c r="C32" s="7"/>
      <c r="D32" s="6"/>
      <c r="E32" s="6"/>
      <c r="F32" s="6"/>
      <c r="G32" s="6"/>
      <c r="H32" s="6"/>
      <c r="I32" s="6"/>
      <c r="J32" s="6"/>
      <c r="K32" s="6"/>
    </row>
    <row r="33" spans="3:3" s="19" customFormat="1" ht="15.75" x14ac:dyDescent="0.25">
      <c r="C33" s="21"/>
    </row>
    <row r="34" spans="3:3" s="19" customFormat="1" ht="15.75" x14ac:dyDescent="0.25">
      <c r="C34" s="21"/>
    </row>
    <row r="35" spans="3:3" s="19" customFormat="1" ht="15.75" x14ac:dyDescent="0.25">
      <c r="C35" s="21"/>
    </row>
    <row r="36" spans="3:3" s="19" customFormat="1" ht="15.75" x14ac:dyDescent="0.25">
      <c r="C36" s="21"/>
    </row>
    <row r="37" spans="3:3" s="19" customFormat="1" ht="15.75" x14ac:dyDescent="0.25">
      <c r="C37" s="21"/>
    </row>
    <row r="38" spans="3:3" s="19" customFormat="1" ht="15.75" x14ac:dyDescent="0.25">
      <c r="C38" s="21"/>
    </row>
    <row r="39" spans="3:3" s="19" customFormat="1" ht="15.75" x14ac:dyDescent="0.25">
      <c r="C39" s="21"/>
    </row>
    <row r="40" spans="3:3" s="19" customFormat="1" ht="15.75" x14ac:dyDescent="0.25">
      <c r="C40" s="21"/>
    </row>
    <row r="41" spans="3:3" s="19" customFormat="1" ht="15.75" x14ac:dyDescent="0.25">
      <c r="C41" s="21"/>
    </row>
    <row r="42" spans="3:3" s="19" customFormat="1" ht="15.75" x14ac:dyDescent="0.25">
      <c r="C42" s="21"/>
    </row>
    <row r="43" spans="3:3" s="19" customFormat="1" ht="15.75" x14ac:dyDescent="0.25">
      <c r="C43" s="21"/>
    </row>
    <row r="44" spans="3:3" s="19" customFormat="1" ht="15.75" x14ac:dyDescent="0.25">
      <c r="C44" s="21"/>
    </row>
    <row r="45" spans="3:3" s="19" customFormat="1" ht="15.75" x14ac:dyDescent="0.25">
      <c r="C45" s="21"/>
    </row>
    <row r="46" spans="3:3" s="19" customFormat="1" ht="15.75" x14ac:dyDescent="0.25">
      <c r="C46" s="21"/>
    </row>
    <row r="47" spans="3:3" s="19" customFormat="1" ht="15.75" x14ac:dyDescent="0.25">
      <c r="C47" s="21"/>
    </row>
    <row r="48" spans="3:3" s="19" customFormat="1" ht="15.75" x14ac:dyDescent="0.25">
      <c r="C48" s="21"/>
    </row>
  </sheetData>
  <mergeCells count="13">
    <mergeCell ref="G23:K23"/>
    <mergeCell ref="D27:E27"/>
    <mergeCell ref="A18:B18"/>
    <mergeCell ref="A19:B19"/>
    <mergeCell ref="A16:I16"/>
    <mergeCell ref="G21:K21"/>
    <mergeCell ref="A22:F22"/>
    <mergeCell ref="G22:K22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zoomScaleNormal="100" workbookViewId="0">
      <pane ySplit="3" topLeftCell="A4" activePane="bottomLeft" state="frozen"/>
      <selection pane="bottomLeft" activeCell="A19" sqref="A19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55.5" customHeight="1" x14ac:dyDescent="0.25">
      <c r="A1" s="72" t="s">
        <v>42</v>
      </c>
      <c r="B1" s="72"/>
      <c r="C1" s="72"/>
      <c r="D1" s="73" t="s">
        <v>6</v>
      </c>
      <c r="E1" s="73"/>
      <c r="F1" s="73"/>
    </row>
    <row r="2" spans="1:6" ht="58.5" customHeight="1" x14ac:dyDescent="0.25">
      <c r="A2" s="74" t="s">
        <v>37</v>
      </c>
      <c r="B2" s="75"/>
      <c r="C2" s="75"/>
      <c r="D2" s="75"/>
      <c r="E2" s="75"/>
      <c r="F2" s="75"/>
    </row>
    <row r="3" spans="1:6" s="16" customFormat="1" ht="42" customHeight="1" x14ac:dyDescent="0.25">
      <c r="A3" s="2" t="s">
        <v>0</v>
      </c>
      <c r="B3" s="2" t="s">
        <v>1</v>
      </c>
      <c r="C3" s="14" t="s">
        <v>40</v>
      </c>
      <c r="D3" s="14" t="s">
        <v>41</v>
      </c>
      <c r="E3" s="22" t="s">
        <v>38</v>
      </c>
      <c r="F3" s="15" t="s">
        <v>39</v>
      </c>
    </row>
    <row r="4" spans="1:6" s="40" customFormat="1" ht="20.100000000000001" customHeight="1" x14ac:dyDescent="0.25">
      <c r="A4" s="33">
        <v>1</v>
      </c>
      <c r="B4" s="34" t="s">
        <v>8</v>
      </c>
      <c r="C4" s="48">
        <v>51378.57</v>
      </c>
      <c r="D4" s="48">
        <v>51378.57</v>
      </c>
      <c r="E4" s="49">
        <v>51378.57</v>
      </c>
      <c r="F4" s="50">
        <f>SUM(C4:E4)</f>
        <v>154135.71</v>
      </c>
    </row>
    <row r="5" spans="1:6" s="40" customFormat="1" ht="20.100000000000001" customHeight="1" x14ac:dyDescent="0.25">
      <c r="A5" s="33">
        <v>2</v>
      </c>
      <c r="B5" s="34" t="s">
        <v>9</v>
      </c>
      <c r="C5" s="48">
        <v>87007.050000000017</v>
      </c>
      <c r="D5" s="48">
        <v>87007.050000000017</v>
      </c>
      <c r="E5" s="49">
        <v>87007.050000000017</v>
      </c>
      <c r="F5" s="50">
        <f t="shared" ref="F5:F14" si="0">SUM(C5:E5)</f>
        <v>261021.15000000005</v>
      </c>
    </row>
    <row r="6" spans="1:6" s="40" customFormat="1" ht="20.100000000000001" customHeight="1" x14ac:dyDescent="0.25">
      <c r="A6" s="33">
        <v>3</v>
      </c>
      <c r="B6" s="34" t="s">
        <v>10</v>
      </c>
      <c r="C6" s="48">
        <v>117274.30000000002</v>
      </c>
      <c r="D6" s="48">
        <v>117274.30000000002</v>
      </c>
      <c r="E6" s="49">
        <v>117274.30000000002</v>
      </c>
      <c r="F6" s="50">
        <f t="shared" si="0"/>
        <v>351822.9</v>
      </c>
    </row>
    <row r="7" spans="1:6" s="40" customFormat="1" ht="20.100000000000001" customHeight="1" x14ac:dyDescent="0.25">
      <c r="A7" s="33">
        <v>4</v>
      </c>
      <c r="B7" s="34" t="s">
        <v>11</v>
      </c>
      <c r="C7" s="48">
        <v>56978.880000000005</v>
      </c>
      <c r="D7" s="48">
        <v>56978.880000000005</v>
      </c>
      <c r="E7" s="49">
        <v>56978.880000000005</v>
      </c>
      <c r="F7" s="50">
        <f t="shared" si="0"/>
        <v>170936.64</v>
      </c>
    </row>
    <row r="8" spans="1:6" s="40" customFormat="1" ht="20.100000000000001" customHeight="1" x14ac:dyDescent="0.25">
      <c r="A8" s="33">
        <v>5</v>
      </c>
      <c r="B8" s="34" t="s">
        <v>12</v>
      </c>
      <c r="C8" s="48">
        <v>88673.382000000012</v>
      </c>
      <c r="D8" s="48">
        <v>88673.382000000012</v>
      </c>
      <c r="E8" s="49">
        <v>88673.382000000012</v>
      </c>
      <c r="F8" s="50">
        <f t="shared" si="0"/>
        <v>266020.14600000007</v>
      </c>
    </row>
    <row r="9" spans="1:6" s="40" customFormat="1" ht="20.100000000000001" customHeight="1" x14ac:dyDescent="0.25">
      <c r="A9" s="33">
        <v>6</v>
      </c>
      <c r="B9" s="34" t="s">
        <v>13</v>
      </c>
      <c r="C9" s="48">
        <v>81050.900000000009</v>
      </c>
      <c r="D9" s="48">
        <v>81050.900000000009</v>
      </c>
      <c r="E9" s="49">
        <v>81050.900000000009</v>
      </c>
      <c r="F9" s="50">
        <f t="shared" si="0"/>
        <v>243152.7</v>
      </c>
    </row>
    <row r="10" spans="1:6" s="40" customFormat="1" ht="20.100000000000001" customHeight="1" x14ac:dyDescent="0.25">
      <c r="A10" s="33">
        <v>7</v>
      </c>
      <c r="B10" s="34" t="s">
        <v>14</v>
      </c>
      <c r="C10" s="48">
        <v>74649.95</v>
      </c>
      <c r="D10" s="48">
        <v>74649.95</v>
      </c>
      <c r="E10" s="49">
        <v>74649.95</v>
      </c>
      <c r="F10" s="50">
        <f t="shared" si="0"/>
        <v>223949.84999999998</v>
      </c>
    </row>
    <row r="11" spans="1:6" s="40" customFormat="1" ht="20.100000000000001" customHeight="1" x14ac:dyDescent="0.25">
      <c r="A11" s="33">
        <v>8</v>
      </c>
      <c r="B11" s="34" t="s">
        <v>15</v>
      </c>
      <c r="C11" s="48">
        <v>45036</v>
      </c>
      <c r="D11" s="48">
        <v>45036</v>
      </c>
      <c r="E11" s="49">
        <v>45036</v>
      </c>
      <c r="F11" s="50">
        <f t="shared" si="0"/>
        <v>135108</v>
      </c>
    </row>
    <row r="12" spans="1:6" s="40" customFormat="1" ht="20.100000000000001" customHeight="1" x14ac:dyDescent="0.25">
      <c r="A12" s="33">
        <v>9</v>
      </c>
      <c r="B12" s="34" t="s">
        <v>16</v>
      </c>
      <c r="C12" s="48">
        <v>82374.180000000008</v>
      </c>
      <c r="D12" s="48">
        <v>82374.180000000008</v>
      </c>
      <c r="E12" s="49">
        <v>82374.180000000008</v>
      </c>
      <c r="F12" s="50">
        <f t="shared" si="0"/>
        <v>247122.54000000004</v>
      </c>
    </row>
    <row r="13" spans="1:6" s="40" customFormat="1" ht="20.100000000000001" customHeight="1" x14ac:dyDescent="0.25">
      <c r="A13" s="33">
        <v>10</v>
      </c>
      <c r="B13" s="34" t="s">
        <v>17</v>
      </c>
      <c r="C13" s="48">
        <v>57867</v>
      </c>
      <c r="D13" s="48">
        <v>57867</v>
      </c>
      <c r="E13" s="49">
        <v>57867</v>
      </c>
      <c r="F13" s="50">
        <f t="shared" si="0"/>
        <v>173601</v>
      </c>
    </row>
    <row r="14" spans="1:6" s="40" customFormat="1" ht="20.100000000000001" customHeight="1" x14ac:dyDescent="0.25">
      <c r="A14" s="33">
        <v>11</v>
      </c>
      <c r="B14" s="34" t="s">
        <v>18</v>
      </c>
      <c r="C14" s="48">
        <v>49989.96</v>
      </c>
      <c r="D14" s="48">
        <v>49989.96</v>
      </c>
      <c r="E14" s="51">
        <v>49989.96</v>
      </c>
      <c r="F14" s="50">
        <f t="shared" si="0"/>
        <v>149969.88</v>
      </c>
    </row>
    <row r="15" spans="1:6" s="16" customFormat="1" ht="20.100000000000001" customHeight="1" x14ac:dyDescent="0.25">
      <c r="A15" s="59" t="s">
        <v>7</v>
      </c>
      <c r="B15" s="60"/>
      <c r="C15" s="60"/>
      <c r="D15" s="60"/>
      <c r="E15" s="60"/>
      <c r="F15" s="24">
        <f>SUM(F4:F14)</f>
        <v>2376840.5159999998</v>
      </c>
    </row>
    <row r="16" spans="1:6" s="19" customFormat="1" ht="11.25" customHeight="1" x14ac:dyDescent="0.25">
      <c r="A16" s="6"/>
      <c r="B16" s="6"/>
      <c r="C16" s="7"/>
      <c r="D16" s="6"/>
      <c r="E16" s="6"/>
      <c r="F16" s="6"/>
    </row>
    <row r="17" spans="1:10" s="19" customFormat="1" ht="22.5" customHeight="1" x14ac:dyDescent="0.25">
      <c r="A17" s="67" t="s">
        <v>43</v>
      </c>
      <c r="B17" s="67"/>
      <c r="C17" s="44">
        <f>F15*30%</f>
        <v>713052.1547999999</v>
      </c>
      <c r="D17" s="31" t="s">
        <v>26</v>
      </c>
      <c r="E17" s="32"/>
      <c r="G17" s="20"/>
      <c r="H17" s="20"/>
    </row>
    <row r="18" spans="1:10" s="19" customFormat="1" ht="24.75" customHeight="1" x14ac:dyDescent="0.25">
      <c r="A18" s="67" t="s">
        <v>44</v>
      </c>
      <c r="B18" s="67"/>
      <c r="C18" s="44">
        <f>F15*70%</f>
        <v>1663788.3611999997</v>
      </c>
      <c r="D18" s="31" t="s">
        <v>26</v>
      </c>
      <c r="E18" s="32"/>
      <c r="G18" s="10"/>
      <c r="H18" s="20"/>
    </row>
    <row r="19" spans="1:10" s="19" customFormat="1" ht="15.75" x14ac:dyDescent="0.25">
      <c r="A19" s="6"/>
      <c r="B19" s="6"/>
      <c r="C19" s="7"/>
      <c r="D19" s="6"/>
      <c r="E19" s="6"/>
      <c r="F19" s="9"/>
      <c r="G19" s="12"/>
    </row>
    <row r="20" spans="1:10" s="19" customFormat="1" ht="15.75" x14ac:dyDescent="0.25">
      <c r="C20"/>
      <c r="D20" s="64" t="s">
        <v>33</v>
      </c>
      <c r="E20" s="64"/>
      <c r="F20" s="64"/>
      <c r="J20" s="29"/>
    </row>
    <row r="21" spans="1:10" s="19" customFormat="1" ht="15.75" x14ac:dyDescent="0.25">
      <c r="A21" s="65" t="s">
        <v>29</v>
      </c>
      <c r="B21" s="65"/>
      <c r="C21" s="65"/>
      <c r="D21" s="65" t="s">
        <v>34</v>
      </c>
      <c r="E21" s="65"/>
      <c r="F21" s="65"/>
      <c r="G21" s="29"/>
      <c r="J21" s="27"/>
    </row>
    <row r="22" spans="1:10" s="19" customFormat="1" ht="16.5" x14ac:dyDescent="0.25">
      <c r="A22"/>
      <c r="B22"/>
      <c r="C22"/>
      <c r="D22" s="66" t="s">
        <v>28</v>
      </c>
      <c r="E22" s="66"/>
      <c r="F22" s="66"/>
      <c r="G22" s="27"/>
      <c r="J22" s="28"/>
    </row>
    <row r="23" spans="1:10" s="19" customFormat="1" ht="16.5" x14ac:dyDescent="0.25">
      <c r="A23"/>
      <c r="B23"/>
      <c r="C23"/>
      <c r="D23"/>
      <c r="E23"/>
      <c r="F23"/>
      <c r="G23" s="28"/>
      <c r="J23"/>
    </row>
    <row r="24" spans="1:10" s="19" customFormat="1" ht="15.75" x14ac:dyDescent="0.25">
      <c r="A24"/>
      <c r="B24"/>
      <c r="C24"/>
      <c r="D24"/>
      <c r="E24"/>
      <c r="F24"/>
      <c r="G24"/>
      <c r="J24"/>
    </row>
    <row r="25" spans="1:10" s="19" customFormat="1" ht="15.75" x14ac:dyDescent="0.25">
      <c r="A25"/>
      <c r="B25"/>
      <c r="C25"/>
      <c r="D25"/>
      <c r="E25"/>
      <c r="F25"/>
      <c r="G25"/>
      <c r="J25"/>
    </row>
    <row r="26" spans="1:10" s="19" customFormat="1" ht="15.75" x14ac:dyDescent="0.25">
      <c r="A26"/>
      <c r="B26"/>
      <c r="C26"/>
      <c r="D26"/>
      <c r="E26"/>
      <c r="F26"/>
      <c r="G26"/>
      <c r="J26"/>
    </row>
    <row r="27" spans="1:10" s="19" customFormat="1" ht="15.75" x14ac:dyDescent="0.25">
      <c r="A27" s="26"/>
      <c r="B27"/>
      <c r="C27" s="26"/>
      <c r="D27" s="26"/>
      <c r="E27" s="26"/>
      <c r="F27" s="26"/>
      <c r="G27"/>
      <c r="J27" s="26"/>
    </row>
    <row r="28" spans="1:10" s="19" customFormat="1" ht="18.75" x14ac:dyDescent="0.3">
      <c r="A28" s="6"/>
      <c r="B28" s="6"/>
      <c r="C28" s="6"/>
      <c r="G28" s="30"/>
    </row>
    <row r="29" spans="1:10" s="19" customFormat="1" ht="15.75" x14ac:dyDescent="0.25">
      <c r="A29" s="6"/>
      <c r="B29" s="6"/>
      <c r="C29" s="7"/>
      <c r="D29" s="6"/>
      <c r="E29" s="6"/>
      <c r="F29" s="6"/>
    </row>
    <row r="30" spans="1:10" s="19" customFormat="1" ht="15.75" x14ac:dyDescent="0.25">
      <c r="A30" s="6"/>
      <c r="B30" s="6"/>
      <c r="C30" s="6"/>
      <c r="D30" s="6"/>
      <c r="E30" s="6"/>
      <c r="F30" s="6"/>
    </row>
    <row r="31" spans="1:10" s="19" customFormat="1" ht="15.75" x14ac:dyDescent="0.25">
      <c r="A31" s="6"/>
      <c r="B31" s="6"/>
      <c r="C31" s="7"/>
      <c r="D31" s="6"/>
      <c r="E31" s="6"/>
      <c r="F31" s="6"/>
    </row>
    <row r="32" spans="1:10" s="19" customFormat="1" ht="15.75" x14ac:dyDescent="0.25">
      <c r="C32" s="21"/>
    </row>
    <row r="33" spans="3:3" s="19" customFormat="1" ht="15.75" x14ac:dyDescent="0.25">
      <c r="C33" s="21"/>
    </row>
    <row r="34" spans="3:3" s="19" customFormat="1" ht="15.75" x14ac:dyDescent="0.25">
      <c r="C34" s="21"/>
    </row>
    <row r="35" spans="3:3" s="19" customFormat="1" ht="15.75" x14ac:dyDescent="0.25">
      <c r="C35" s="21"/>
    </row>
    <row r="36" spans="3:3" s="19" customFormat="1" ht="15.75" x14ac:dyDescent="0.25">
      <c r="C36" s="21"/>
    </row>
    <row r="37" spans="3:3" s="19" customFormat="1" ht="15.75" x14ac:dyDescent="0.25">
      <c r="C37" s="21"/>
    </row>
    <row r="38" spans="3:3" s="19" customFormat="1" ht="15.75" x14ac:dyDescent="0.25">
      <c r="C38" s="21"/>
    </row>
    <row r="39" spans="3:3" s="19" customFormat="1" ht="15.75" x14ac:dyDescent="0.25">
      <c r="C39" s="21"/>
    </row>
    <row r="40" spans="3:3" s="19" customFormat="1" ht="15.75" x14ac:dyDescent="0.25">
      <c r="C40" s="21"/>
    </row>
    <row r="41" spans="3:3" s="19" customFormat="1" ht="15.75" x14ac:dyDescent="0.25">
      <c r="C41" s="21"/>
    </row>
    <row r="42" spans="3:3" s="19" customFormat="1" ht="15.75" x14ac:dyDescent="0.25">
      <c r="C42" s="21"/>
    </row>
    <row r="43" spans="3:3" s="19" customFormat="1" ht="15.75" x14ac:dyDescent="0.25">
      <c r="C43" s="21"/>
    </row>
    <row r="44" spans="3:3" s="19" customFormat="1" ht="15.75" x14ac:dyDescent="0.25">
      <c r="C44" s="21"/>
    </row>
    <row r="45" spans="3:3" s="19" customFormat="1" ht="15.75" x14ac:dyDescent="0.25">
      <c r="C45" s="21"/>
    </row>
    <row r="46" spans="3:3" s="19" customFormat="1" ht="15.75" x14ac:dyDescent="0.25">
      <c r="C46" s="21"/>
    </row>
    <row r="47" spans="3:3" s="19" customFormat="1" ht="15.75" x14ac:dyDescent="0.25">
      <c r="C47" s="21"/>
    </row>
  </sheetData>
  <mergeCells count="10">
    <mergeCell ref="D22:F22"/>
    <mergeCell ref="A2:F2"/>
    <mergeCell ref="A15:E15"/>
    <mergeCell ref="A17:B17"/>
    <mergeCell ref="A18:B18"/>
    <mergeCell ref="A1:C1"/>
    <mergeCell ref="D1:F1"/>
    <mergeCell ref="A21:C21"/>
    <mergeCell ref="D20:F20"/>
    <mergeCell ref="D21:F21"/>
  </mergeCells>
  <pageMargins left="0.31" right="0.2" top="0.33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1.2019</vt:lpstr>
      <vt:lpstr>THANG 2.2019</vt:lpstr>
      <vt:lpstr>THANG 3.2019</vt:lpstr>
      <vt:lpstr>QUI I.2019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cp:lastPrinted>2019-03-08T03:34:34Z</cp:lastPrinted>
  <dcterms:created xsi:type="dcterms:W3CDTF">2017-08-14T00:21:34Z</dcterms:created>
  <dcterms:modified xsi:type="dcterms:W3CDTF">2019-03-08T06:32:13Z</dcterms:modified>
</cp:coreProperties>
</file>